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53" i="1" l="1"/>
  <c r="E53" i="1"/>
  <c r="G55" i="1"/>
  <c r="F55" i="1"/>
  <c r="G38" i="1"/>
  <c r="G28" i="1"/>
  <c r="C53" i="1"/>
  <c r="G8" i="1" l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6" i="1"/>
  <c r="G77" i="1"/>
  <c r="G78" i="1"/>
  <c r="G80" i="1"/>
  <c r="G82" i="1"/>
  <c r="C81" i="1"/>
  <c r="C79" i="1"/>
  <c r="C75" i="1"/>
  <c r="C70" i="1"/>
  <c r="C64" i="1"/>
  <c r="C57" i="1"/>
  <c r="C45" i="1"/>
  <c r="C40" i="1"/>
  <c r="C35" i="1"/>
  <c r="C24" i="1"/>
  <c r="C19" i="1"/>
  <c r="C16" i="1"/>
  <c r="C7" i="1"/>
  <c r="G40" i="1" l="1"/>
  <c r="C85" i="1"/>
  <c r="E24" i="1"/>
  <c r="G24" i="1" s="1"/>
  <c r="D24" i="1"/>
  <c r="F33" i="1"/>
  <c r="E40" i="1"/>
  <c r="D40" i="1"/>
  <c r="F40" i="1" s="1"/>
  <c r="F41" i="1"/>
  <c r="E81" i="1"/>
  <c r="D81" i="1"/>
  <c r="E79" i="1"/>
  <c r="G79" i="1" s="1"/>
  <c r="D79" i="1"/>
  <c r="E75" i="1"/>
  <c r="G75" i="1" s="1"/>
  <c r="D75" i="1"/>
  <c r="E70" i="1"/>
  <c r="G70" i="1" s="1"/>
  <c r="D70" i="1"/>
  <c r="E64" i="1"/>
  <c r="G64" i="1" s="1"/>
  <c r="D64" i="1"/>
  <c r="E57" i="1"/>
  <c r="G57" i="1" s="1"/>
  <c r="D57" i="1"/>
  <c r="G53" i="1"/>
  <c r="E45" i="1"/>
  <c r="G45" i="1" s="1"/>
  <c r="D45" i="1"/>
  <c r="F45" i="1" s="1"/>
  <c r="E35" i="1"/>
  <c r="G35" i="1" s="1"/>
  <c r="D35" i="1"/>
  <c r="E19" i="1"/>
  <c r="G19" i="1" s="1"/>
  <c r="D19" i="1"/>
  <c r="E16" i="1"/>
  <c r="G16" i="1" s="1"/>
  <c r="D16" i="1"/>
  <c r="E7" i="1"/>
  <c r="G7" i="1" s="1"/>
  <c r="D7" i="1"/>
  <c r="F42" i="1"/>
  <c r="F84" i="1"/>
  <c r="F83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F81" i="1" l="1"/>
  <c r="G81" i="1"/>
  <c r="F79" i="1"/>
  <c r="F70" i="1"/>
  <c r="F24" i="1"/>
  <c r="F7" i="1"/>
  <c r="E85" i="1"/>
  <c r="G85" i="1" s="1"/>
  <c r="F35" i="1"/>
  <c r="F57" i="1"/>
  <c r="F64" i="1"/>
  <c r="F75" i="1"/>
  <c r="F53" i="1"/>
  <c r="D85" i="1"/>
  <c r="F19" i="1"/>
  <c r="F16" i="1"/>
  <c r="F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<sst xmlns="http://schemas.openxmlformats.org/spreadsheetml/2006/main" count="166" uniqueCount="166">
  <si>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</si>
  <si>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</si>
  <si>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</si>
  <si>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</si>
  <si>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</si>
  <si>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</si>
  <si>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</si>
  <si>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</si>
  <si>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</si>
  <si>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</si>
  <si>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</si>
  <si>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</si>
  <si>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</si>
  <si>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</si>
  <si>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</si>
  <si>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</si>
  <si>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</si>
  <si>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</si>
  <si>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</si>
  <si>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</si>
  <si>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</si>
  <si>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</si>
  <si>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</si>
  <si>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</si>
  <si>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</si>
  <si>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</si>
  <si>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</si>
  <si>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</si>
  <si>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</si>
  <si>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</si>
  <si>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</si>
  <si>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</si>
  <si>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</si>
  <si>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</si>
  <si>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</si>
  <si>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</si>
  <si>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</si>
  <si>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</si>
  <si>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</si>
  <si>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</si>
  <si>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</si>
  <si>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</si>
  <si>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</si>
  <si>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</si>
  <si>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</si>
  <si>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</si>
  <si>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</si>
  <si>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</si>
  <si>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</si>
  <si>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</si>
  <si>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</si>
  <si>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</si>
  <si>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</si>
  <si>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</si>
  <si>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</si>
  <si>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</si>
  <si>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</si>
  <si>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</si>
  <si>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</si>
  <si>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</si>
  <si>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</si>
  <si>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</si>
  <si>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</si>
  <si>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</si>
  <si>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</si>
  <si>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</si>
  <si>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</si>
  <si>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</si>
  <si>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</si>
  <si>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</si>
  <si>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</si>
  <si>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</si>
  <si>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</si>
  <si>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</si>
  <si>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</si>
  <si>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</si>
  <si>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</si>
  <si>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</si>
  <si>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</si>
  <si>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</si>
  <si>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</si>
  <si>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</si>
  <si>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</si>
  <si>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</si>
  <si>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</si>
  <si>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</si>
  <si>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</si>
  <si>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</si>
  <si>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</si>
  <si>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</si>
  <si>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</si>
  <si>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</si>
  <si>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</si>
  <si>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</si>
  <si>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</si>
  <si>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</si>
  <si>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</si>
  <si>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</si>
  <si>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</si>
  <si>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</si>
  <si>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</si>
  <si>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</si>
  <si>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</si>
  <si>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</si>
  <si>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</si>
  <si>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</si>
  <si>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</si>
  <si>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</si>
  <si>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</si>
  <si>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</si>
  <si>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</si>
  <si>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</si>
  <si>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</si>
  <si>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</si>
  <si>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</si>
  <si>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</si>
  <si>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</si>
  <si>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</si>
  <si>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</si>
  <si>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</si>
  <si>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</si>
  <si>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</si>
  <si>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</si>
  <si>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</si>
  <si>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</si>
  <si>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</si>
  <si>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</si>
  <si>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</si>
  <si>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</si>
  <si>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</si>
  <si>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</si>
  <si>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</si>
  <si>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</si>
  <si>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</si>
  <si>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</si>
  <si>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</si>
  <si>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</si>
  <si>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</si>
  <si>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</si>
  <si>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</si>
  <si>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</si>
  <si>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</si>
  <si>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</si>
  <si>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</si>
  <si>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</si>
  <si>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</si>
  <si>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</si>
  <si>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</si>
  <si>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</si>
  <si>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</si>
  <si>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</si>
  <si>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</si>
  <si>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</si>
  <si>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</si>
  <si>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</si>
  <si>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</si>
  <si>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</si>
  <si>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Уточненные бюджетные назначения
на 2020 год</t>
  </si>
  <si>
    <t>Кассовое исполнение
за 1 квартал
2020 года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</si>
  <si>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</si>
  <si>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</si>
  <si>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Кассовое исполнение
за 1 квартал
2019 года</t>
  </si>
  <si>
    <t>Темп роста 2020 к соответствующему периоду 2019, %</t>
  </si>
  <si>
    <t>Сведения об исполнении консолидированного бюджета Брянской области за 1 квартал 2020 года по расходам в разрезе разделов и подразделов классификации расходов в сравнении с соответствующим периодом 2019 года</t>
  </si>
  <si>
    <t>0802</t>
  </si>
  <si>
    <t>Кинематография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</si>
</sst>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</cellStyleXfs>
  <cellXfs count="32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</cellXfs>
  <cellStyles count="3">
    <cellStyle name="xl45" xfId="2"/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zoomScaleNormal="100" zoomScaleSheetLayoutView="100" workbookViewId="0">
      <selection activeCell="D92" sqref="D92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6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7"/>
      <c r="B1" s="27"/>
      <c r="C1" s="27"/>
      <c r="D1" s="27"/>
      <c r="E1" s="27"/>
    </row>
    <row r="2" spans="1:7" s="3" customFormat="1" ht="43.2" customHeight="1" x14ac:dyDescent="0.3">
      <c r="A2" s="21" t="s">
        <v>163</v>
      </c>
      <c r="B2" s="21"/>
      <c r="C2" s="21"/>
      <c r="D2" s="21"/>
      <c r="E2" s="21"/>
      <c r="F2" s="21"/>
      <c r="G2" s="21"/>
    </row>
    <row r="3" spans="1:7" s="3" customFormat="1" ht="15.6" x14ac:dyDescent="0.3">
      <c r="A3" s="4"/>
      <c r="B3" s="4"/>
      <c r="C3" s="4"/>
      <c r="D3" s="28"/>
      <c r="E3" s="28"/>
      <c r="F3" s="29" t="s">
        <v>149</v>
      </c>
      <c r="G3" s="29"/>
    </row>
    <row r="4" spans="1:7" s="3" customFormat="1" ht="22.5" customHeight="1" x14ac:dyDescent="0.3">
      <c r="A4" s="24" t="s">
        <v>145</v>
      </c>
      <c r="B4" s="24" t="s">
        <v>146</v>
      </c>
      <c r="C4" s="18" t="s">
        <v>161</v>
      </c>
      <c r="D4" s="18" t="s">
        <v>157</v>
      </c>
      <c r="E4" s="18" t="s">
        <v>158</v>
      </c>
      <c r="F4" s="18" t="s">
        <v>148</v>
      </c>
      <c r="G4" s="18" t="s">
        <v>162</v>
      </c>
    </row>
    <row r="5" spans="1:7" s="3" customFormat="1" ht="35.4" customHeight="1" x14ac:dyDescent="0.3">
      <c r="A5" s="25"/>
      <c r="B5" s="25"/>
      <c r="C5" s="19"/>
      <c r="D5" s="19"/>
      <c r="E5" s="19"/>
      <c r="F5" s="19"/>
      <c r="G5" s="19"/>
    </row>
    <row r="6" spans="1:7" s="3" customFormat="1" ht="39.6" customHeight="1" x14ac:dyDescent="0.3">
      <c r="A6" s="26"/>
      <c r="B6" s="26"/>
      <c r="C6" s="20"/>
      <c r="D6" s="20"/>
      <c r="E6" s="20"/>
      <c r="F6" s="20"/>
      <c r="G6" s="20"/>
    </row>
    <row r="7" spans="1:7" ht="18" customHeight="1" x14ac:dyDescent="0.3">
      <c r="A7" s="10" t="s">
        <v>99</v>
      </c>
      <c r="B7" s="11" t="s">
        <v>6</v>
      </c>
      <c r="C7" s="5">
        <f>C8+C9+C10+C11+C12+C13+C14+C15</f>
        <v>654343895.24000001</v>
      </c>
      <c r="D7" s="5">
        <f>D8+D9+D10+D11+D12+D13+D14+D15</f>
        <v>4289722533.2200003</v>
      </c>
      <c r="E7" s="5">
        <f>E8+E9+E10+E11+E12+E13+E14+E15</f>
        <v>729719315.61000001</v>
      </c>
      <c r="F7" s="6">
        <f>E7/D7*100</f>
        <v>17.010874478686848</v>
      </c>
      <c r="G7" s="6">
        <f>E7/C7*100</f>
        <v>111.51923643183892</v>
      </c>
    </row>
    <row r="8" spans="1:7" ht="31.2" x14ac:dyDescent="0.3">
      <c r="A8" s="9" t="s">
        <v>134</v>
      </c>
      <c r="B8" s="12" t="s">
        <v>39</v>
      </c>
      <c r="C8" s="13">
        <v>20146326.23</v>
      </c>
      <c r="D8" s="13">
        <v>57621176.600000001</v>
      </c>
      <c r="E8" s="13">
        <v>11070547.529999999</v>
      </c>
      <c r="F8" s="7">
        <f t="shared" ref="F8:F74" si="0">E8/D8*100</f>
        <v>19.212637060243576</v>
      </c>
      <c r="G8" s="7">
        <f t="shared" ref="G8:G72" si="1">E8/C8*100</f>
        <v>54.950701202856479</v>
      </c>
    </row>
    <row r="9" spans="1:7" ht="50.4" customHeight="1" x14ac:dyDescent="0.3">
      <c r="A9" s="9" t="s">
        <v>87</v>
      </c>
      <c r="B9" s="12" t="s">
        <v>52</v>
      </c>
      <c r="C9" s="13">
        <v>43263341.560000002</v>
      </c>
      <c r="D9" s="13">
        <v>242936652.49000001</v>
      </c>
      <c r="E9" s="13">
        <v>51759072.130000003</v>
      </c>
      <c r="F9" s="7">
        <f t="shared" si="0"/>
        <v>21.305583821745692</v>
      </c>
      <c r="G9" s="7">
        <f t="shared" si="1"/>
        <v>119.63725006820762</v>
      </c>
    </row>
    <row r="10" spans="1:7" ht="51" customHeight="1" x14ac:dyDescent="0.3">
      <c r="A10" s="9" t="s">
        <v>17</v>
      </c>
      <c r="B10" s="12" t="s">
        <v>69</v>
      </c>
      <c r="C10" s="13">
        <v>262643306.25999999</v>
      </c>
      <c r="D10" s="13">
        <v>1521218183.0799999</v>
      </c>
      <c r="E10" s="13">
        <v>307991550.12</v>
      </c>
      <c r="F10" s="7">
        <f t="shared" si="0"/>
        <v>20.246375802346225</v>
      </c>
      <c r="G10" s="7">
        <f t="shared" si="1"/>
        <v>117.26609541501438</v>
      </c>
    </row>
    <row r="11" spans="1:7" ht="15.6" x14ac:dyDescent="0.3">
      <c r="A11" s="9" t="s">
        <v>29</v>
      </c>
      <c r="B11" s="12" t="s">
        <v>85</v>
      </c>
      <c r="C11" s="13">
        <v>36988621.420000002</v>
      </c>
      <c r="D11" s="13">
        <v>277678108</v>
      </c>
      <c r="E11" s="13">
        <v>42037684.380000003</v>
      </c>
      <c r="F11" s="7">
        <f t="shared" si="0"/>
        <v>15.138998418989516</v>
      </c>
      <c r="G11" s="7">
        <f t="shared" si="1"/>
        <v>113.65031397809797</v>
      </c>
    </row>
    <row r="12" spans="1:7" ht="46.8" x14ac:dyDescent="0.3">
      <c r="A12" s="9" t="s">
        <v>78</v>
      </c>
      <c r="B12" s="12" t="s">
        <v>103</v>
      </c>
      <c r="C12" s="13">
        <v>77083515.390000001</v>
      </c>
      <c r="D12" s="13">
        <v>423405006.73000002</v>
      </c>
      <c r="E12" s="13">
        <v>93616954.530000001</v>
      </c>
      <c r="F12" s="7">
        <f t="shared" si="0"/>
        <v>22.1104977602918</v>
      </c>
      <c r="G12" s="7">
        <f t="shared" si="1"/>
        <v>121.44873525338062</v>
      </c>
    </row>
    <row r="13" spans="1:7" ht="15.6" x14ac:dyDescent="0.3">
      <c r="A13" s="9" t="s">
        <v>10</v>
      </c>
      <c r="B13" s="12" t="s">
        <v>117</v>
      </c>
      <c r="C13" s="13">
        <v>5832104.3600000003</v>
      </c>
      <c r="D13" s="13">
        <v>227256725</v>
      </c>
      <c r="E13" s="13">
        <v>6424167.1399999997</v>
      </c>
      <c r="F13" s="7">
        <f t="shared" si="0"/>
        <v>2.8268325788818789</v>
      </c>
      <c r="G13" s="7">
        <f t="shared" si="1"/>
        <v>110.15178644711357</v>
      </c>
    </row>
    <row r="14" spans="1:7" ht="15.6" x14ac:dyDescent="0.3">
      <c r="A14" s="9" t="s">
        <v>142</v>
      </c>
      <c r="B14" s="12" t="s">
        <v>122</v>
      </c>
      <c r="C14" s="13">
        <v>0</v>
      </c>
      <c r="D14" s="13">
        <v>108183958.68000001</v>
      </c>
      <c r="E14" s="13">
        <v>0</v>
      </c>
      <c r="F14" s="7">
        <f t="shared" si="0"/>
        <v>0</v>
      </c>
      <c r="G14" s="7"/>
    </row>
    <row r="15" spans="1:7" ht="15.6" x14ac:dyDescent="0.3">
      <c r="A15" s="9" t="s">
        <v>96</v>
      </c>
      <c r="B15" s="12" t="s">
        <v>8</v>
      </c>
      <c r="C15" s="13">
        <v>208386680.02000001</v>
      </c>
      <c r="D15" s="13">
        <v>1431422722.6400001</v>
      </c>
      <c r="E15" s="13">
        <v>216819339.78</v>
      </c>
      <c r="F15" s="7">
        <f t="shared" si="0"/>
        <v>15.1471215561058</v>
      </c>
      <c r="G15" s="7">
        <f t="shared" si="1"/>
        <v>104.04664048546223</v>
      </c>
    </row>
    <row r="16" spans="1:7" ht="15.6" x14ac:dyDescent="0.3">
      <c r="A16" s="10" t="s">
        <v>130</v>
      </c>
      <c r="B16" s="11" t="s">
        <v>131</v>
      </c>
      <c r="C16" s="5">
        <f>C17+C18</f>
        <v>17804073.289999999</v>
      </c>
      <c r="D16" s="5">
        <f>D17+D18</f>
        <v>171346984.08000001</v>
      </c>
      <c r="E16" s="5">
        <f>E17+E18</f>
        <v>16481253.23</v>
      </c>
      <c r="F16" s="6">
        <f t="shared" si="0"/>
        <v>9.6186421479733113</v>
      </c>
      <c r="G16" s="6">
        <f t="shared" si="1"/>
        <v>92.57012685550454</v>
      </c>
    </row>
    <row r="17" spans="1:7" ht="15.6" x14ac:dyDescent="0.3">
      <c r="A17" s="9" t="s">
        <v>128</v>
      </c>
      <c r="B17" s="12" t="s">
        <v>26</v>
      </c>
      <c r="C17" s="13">
        <v>5654978.6900000004</v>
      </c>
      <c r="D17" s="13">
        <v>30531800</v>
      </c>
      <c r="E17" s="13">
        <v>5834221.9199999999</v>
      </c>
      <c r="F17" s="7">
        <f t="shared" si="0"/>
        <v>19.10867331765569</v>
      </c>
      <c r="G17" s="7">
        <f t="shared" si="1"/>
        <v>103.16965350049799</v>
      </c>
    </row>
    <row r="18" spans="1:7" ht="15.6" x14ac:dyDescent="0.3">
      <c r="A18" s="9" t="s">
        <v>24</v>
      </c>
      <c r="B18" s="12" t="s">
        <v>46</v>
      </c>
      <c r="C18" s="13">
        <v>12149094.6</v>
      </c>
      <c r="D18" s="13">
        <v>140815184.08000001</v>
      </c>
      <c r="E18" s="13">
        <v>10647031.310000001</v>
      </c>
      <c r="F18" s="7">
        <f t="shared" si="0"/>
        <v>7.5609966208979289</v>
      </c>
      <c r="G18" s="7">
        <f t="shared" si="1"/>
        <v>87.63641786113017</v>
      </c>
    </row>
    <row r="19" spans="1:7" ht="31.2" x14ac:dyDescent="0.3">
      <c r="A19" s="10" t="s">
        <v>21</v>
      </c>
      <c r="B19" s="11" t="s">
        <v>102</v>
      </c>
      <c r="C19" s="5">
        <f>C20+C21+C22+C23</f>
        <v>125097915.01000002</v>
      </c>
      <c r="D19" s="5">
        <f>D20+D21+D22+D23</f>
        <v>1138931649.5799999</v>
      </c>
      <c r="E19" s="5">
        <f>E20+E21+E22+E23</f>
        <v>204423812.94</v>
      </c>
      <c r="F19" s="6">
        <f t="shared" si="0"/>
        <v>17.948734062784602</v>
      </c>
      <c r="G19" s="6">
        <f t="shared" si="1"/>
        <v>163.4110471974364</v>
      </c>
    </row>
    <row r="20" spans="1:7" ht="33.6" customHeight="1" x14ac:dyDescent="0.3">
      <c r="A20" s="9" t="s">
        <v>115</v>
      </c>
      <c r="B20" s="12" t="s">
        <v>95</v>
      </c>
      <c r="C20" s="13">
        <v>32287628.289999999</v>
      </c>
      <c r="D20" s="13">
        <v>233728091.16</v>
      </c>
      <c r="E20" s="13">
        <v>39082081.149999999</v>
      </c>
      <c r="F20" s="7">
        <f t="shared" si="0"/>
        <v>16.72117414557847</v>
      </c>
      <c r="G20" s="7">
        <f t="shared" si="1"/>
        <v>121.04351796599551</v>
      </c>
    </row>
    <row r="21" spans="1:7" ht="15.6" x14ac:dyDescent="0.3">
      <c r="A21" s="9" t="s">
        <v>135</v>
      </c>
      <c r="B21" s="12" t="s">
        <v>49</v>
      </c>
      <c r="C21" s="13">
        <v>80440067.260000005</v>
      </c>
      <c r="D21" s="13">
        <v>558603619.41999996</v>
      </c>
      <c r="E21" s="13">
        <v>140903936.66999999</v>
      </c>
      <c r="F21" s="7">
        <f t="shared" si="0"/>
        <v>25.224315018993437</v>
      </c>
      <c r="G21" s="7">
        <f t="shared" si="1"/>
        <v>175.16635859411633</v>
      </c>
    </row>
    <row r="22" spans="1:7" ht="15.6" x14ac:dyDescent="0.3">
      <c r="A22" s="9" t="s">
        <v>82</v>
      </c>
      <c r="B22" s="12" t="s">
        <v>67</v>
      </c>
      <c r="C22" s="13">
        <v>1250000</v>
      </c>
      <c r="D22" s="13">
        <v>3900000</v>
      </c>
      <c r="E22" s="13">
        <v>540000</v>
      </c>
      <c r="F22" s="7">
        <f t="shared" si="0"/>
        <v>13.846153846153847</v>
      </c>
      <c r="G22" s="7">
        <f t="shared" si="1"/>
        <v>43.2</v>
      </c>
    </row>
    <row r="23" spans="1:7" ht="31.2" x14ac:dyDescent="0.3">
      <c r="A23" s="9" t="s">
        <v>112</v>
      </c>
      <c r="B23" s="12" t="s">
        <v>110</v>
      </c>
      <c r="C23" s="13">
        <v>11120219.460000001</v>
      </c>
      <c r="D23" s="13">
        <v>342699939</v>
      </c>
      <c r="E23" s="13">
        <v>23897795.120000001</v>
      </c>
      <c r="F23" s="7">
        <f t="shared" si="0"/>
        <v>6.9733876200077178</v>
      </c>
      <c r="G23" s="7">
        <f t="shared" si="1"/>
        <v>214.90398823477898</v>
      </c>
    </row>
    <row r="24" spans="1:7" ht="15.6" x14ac:dyDescent="0.3">
      <c r="A24" s="10" t="s">
        <v>132</v>
      </c>
      <c r="B24" s="11" t="s">
        <v>71</v>
      </c>
      <c r="C24" s="5">
        <f>C25+C26+C27+C28+C29+C30+C31+C32+C33+C34</f>
        <v>1021927219.9800001</v>
      </c>
      <c r="D24" s="5">
        <f>D25+D26+D27+D28+D29+D30+D31+D32+D33+D34</f>
        <v>22021667855.959999</v>
      </c>
      <c r="E24" s="5">
        <f>E25+E26+E27+E28+E29+E30+E31+E32+E33+E34</f>
        <v>2044997291.9000001</v>
      </c>
      <c r="F24" s="6">
        <f t="shared" si="0"/>
        <v>9.286296139220612</v>
      </c>
      <c r="G24" s="6">
        <f t="shared" si="1"/>
        <v>200.11183300705332</v>
      </c>
    </row>
    <row r="25" spans="1:7" ht="15.6" x14ac:dyDescent="0.3">
      <c r="A25" s="9" t="s">
        <v>107</v>
      </c>
      <c r="B25" s="12" t="s">
        <v>83</v>
      </c>
      <c r="C25" s="13">
        <v>37483529.57</v>
      </c>
      <c r="D25" s="13">
        <v>285171060.80000001</v>
      </c>
      <c r="E25" s="13">
        <v>44802359.920000002</v>
      </c>
      <c r="F25" s="7">
        <f t="shared" si="0"/>
        <v>15.710696518193126</v>
      </c>
      <c r="G25" s="7">
        <f t="shared" si="1"/>
        <v>119.52545673782448</v>
      </c>
    </row>
    <row r="26" spans="1:7" ht="15.6" x14ac:dyDescent="0.3">
      <c r="A26" s="9" t="s">
        <v>36</v>
      </c>
      <c r="B26" s="12" t="s">
        <v>141</v>
      </c>
      <c r="C26" s="13">
        <v>0</v>
      </c>
      <c r="D26" s="13">
        <v>200000</v>
      </c>
      <c r="E26" s="13">
        <v>0</v>
      </c>
      <c r="F26" s="7">
        <f t="shared" si="0"/>
        <v>0</v>
      </c>
      <c r="G26" s="7"/>
    </row>
    <row r="27" spans="1:7" ht="15.6" x14ac:dyDescent="0.3">
      <c r="A27" s="9" t="s">
        <v>54</v>
      </c>
      <c r="B27" s="12" t="s">
        <v>2</v>
      </c>
      <c r="C27" s="13">
        <v>79111380.530000001</v>
      </c>
      <c r="D27" s="13">
        <v>11383301805.18</v>
      </c>
      <c r="E27" s="13">
        <v>886366739.38</v>
      </c>
      <c r="F27" s="7">
        <f t="shared" si="0"/>
        <v>7.7865522196438341</v>
      </c>
      <c r="G27" s="7">
        <f t="shared" si="1"/>
        <v>1120.4035796643427</v>
      </c>
    </row>
    <row r="28" spans="1:7" ht="15.6" x14ac:dyDescent="0.3">
      <c r="A28" s="9" t="s">
        <v>93</v>
      </c>
      <c r="B28" s="12" t="s">
        <v>15</v>
      </c>
      <c r="C28" s="13">
        <v>735681.95</v>
      </c>
      <c r="D28" s="13">
        <v>48504757</v>
      </c>
      <c r="E28" s="13">
        <v>1106475</v>
      </c>
      <c r="F28" s="7">
        <f t="shared" si="0"/>
        <v>2.2811680099747744</v>
      </c>
      <c r="G28" s="7">
        <f t="shared" si="1"/>
        <v>150.40127054904639</v>
      </c>
    </row>
    <row r="29" spans="1:7" ht="15.6" x14ac:dyDescent="0.3">
      <c r="A29" s="9" t="s">
        <v>118</v>
      </c>
      <c r="B29" s="12" t="s">
        <v>35</v>
      </c>
      <c r="C29" s="13">
        <v>74844322.019999996</v>
      </c>
      <c r="D29" s="13">
        <v>537589694</v>
      </c>
      <c r="E29" s="13">
        <v>80721585.650000006</v>
      </c>
      <c r="F29" s="7">
        <f t="shared" si="0"/>
        <v>15.015463754407465</v>
      </c>
      <c r="G29" s="7">
        <f t="shared" si="1"/>
        <v>107.85265130523794</v>
      </c>
    </row>
    <row r="30" spans="1:7" ht="15.6" x14ac:dyDescent="0.3">
      <c r="A30" s="9" t="s">
        <v>33</v>
      </c>
      <c r="B30" s="12" t="s">
        <v>53</v>
      </c>
      <c r="C30" s="13">
        <v>140060044.63</v>
      </c>
      <c r="D30" s="13">
        <v>989001543.34000003</v>
      </c>
      <c r="E30" s="13">
        <v>249119222.31</v>
      </c>
      <c r="F30" s="7">
        <f t="shared" si="0"/>
        <v>25.188961937176423</v>
      </c>
      <c r="G30" s="7">
        <f t="shared" si="1"/>
        <v>177.86601665600227</v>
      </c>
    </row>
    <row r="31" spans="1:7" ht="15.6" x14ac:dyDescent="0.3">
      <c r="A31" s="9" t="s">
        <v>124</v>
      </c>
      <c r="B31" s="12" t="s">
        <v>64</v>
      </c>
      <c r="C31" s="13">
        <v>632262858.44000006</v>
      </c>
      <c r="D31" s="13">
        <v>7951569389.3599997</v>
      </c>
      <c r="E31" s="13">
        <v>671742808.99000001</v>
      </c>
      <c r="F31" s="7">
        <f t="shared" si="0"/>
        <v>8.4479273976890585</v>
      </c>
      <c r="G31" s="7">
        <f t="shared" si="1"/>
        <v>106.24423054794173</v>
      </c>
    </row>
    <row r="32" spans="1:7" ht="15.6" x14ac:dyDescent="0.3">
      <c r="A32" s="9" t="s">
        <v>28</v>
      </c>
      <c r="B32" s="12" t="s">
        <v>22</v>
      </c>
      <c r="C32" s="13">
        <v>64050</v>
      </c>
      <c r="D32" s="13">
        <v>68741825</v>
      </c>
      <c r="E32" s="13">
        <v>64050</v>
      </c>
      <c r="F32" s="7">
        <f t="shared" si="0"/>
        <v>9.3174715684374104E-2</v>
      </c>
      <c r="G32" s="7">
        <f t="shared" si="1"/>
        <v>100</v>
      </c>
    </row>
    <row r="33" spans="1:7" s="15" customFormat="1" ht="31.2" x14ac:dyDescent="0.3">
      <c r="A33" s="9" t="s">
        <v>155</v>
      </c>
      <c r="B33" s="12" t="s">
        <v>156</v>
      </c>
      <c r="C33" s="13">
        <v>0</v>
      </c>
      <c r="D33" s="13">
        <v>99000</v>
      </c>
      <c r="E33" s="13">
        <v>0</v>
      </c>
      <c r="F33" s="7">
        <f t="shared" si="0"/>
        <v>0</v>
      </c>
      <c r="G33" s="7"/>
    </row>
    <row r="34" spans="1:7" ht="15.6" x14ac:dyDescent="0.3">
      <c r="A34" s="9" t="s">
        <v>9</v>
      </c>
      <c r="B34" s="12" t="s">
        <v>55</v>
      </c>
      <c r="C34" s="13">
        <v>57365352.840000004</v>
      </c>
      <c r="D34" s="13">
        <v>757488781.27999997</v>
      </c>
      <c r="E34" s="13">
        <v>111074050.65000001</v>
      </c>
      <c r="F34" s="7">
        <f t="shared" si="0"/>
        <v>14.663458178523481</v>
      </c>
      <c r="G34" s="7">
        <f t="shared" si="1"/>
        <v>193.6256732522871</v>
      </c>
    </row>
    <row r="35" spans="1:7" ht="15.6" x14ac:dyDescent="0.3">
      <c r="A35" s="10" t="s">
        <v>129</v>
      </c>
      <c r="B35" s="11" t="s">
        <v>43</v>
      </c>
      <c r="C35" s="5">
        <f>C36+C37+C38+C39</f>
        <v>191647052.65000001</v>
      </c>
      <c r="D35" s="5">
        <f>D36+D37+D38+D39</f>
        <v>2648339458.6100001</v>
      </c>
      <c r="E35" s="5">
        <f>E36+E37+E38+E39</f>
        <v>270050901.98000002</v>
      </c>
      <c r="F35" s="6">
        <f t="shared" si="0"/>
        <v>10.196989706211536</v>
      </c>
      <c r="G35" s="6">
        <f t="shared" si="1"/>
        <v>140.91054271165177</v>
      </c>
    </row>
    <row r="36" spans="1:7" ht="15.6" x14ac:dyDescent="0.3">
      <c r="A36" s="9" t="s">
        <v>7</v>
      </c>
      <c r="B36" s="12" t="s">
        <v>61</v>
      </c>
      <c r="C36" s="13">
        <v>19539918.140000001</v>
      </c>
      <c r="D36" s="13">
        <v>224367128.94999999</v>
      </c>
      <c r="E36" s="13">
        <v>22446877.719999999</v>
      </c>
      <c r="F36" s="7">
        <f t="shared" si="0"/>
        <v>10.004530443049999</v>
      </c>
      <c r="G36" s="7">
        <f t="shared" si="1"/>
        <v>114.87703049302537</v>
      </c>
    </row>
    <row r="37" spans="1:7" ht="15.6" x14ac:dyDescent="0.3">
      <c r="A37" s="9" t="s">
        <v>47</v>
      </c>
      <c r="B37" s="12" t="s">
        <v>75</v>
      </c>
      <c r="C37" s="13">
        <v>27616905.530000001</v>
      </c>
      <c r="D37" s="13">
        <v>1127492239.48</v>
      </c>
      <c r="E37" s="13">
        <v>32096316.43</v>
      </c>
      <c r="F37" s="7">
        <f t="shared" si="0"/>
        <v>2.846699543120832</v>
      </c>
      <c r="G37" s="7">
        <f t="shared" si="1"/>
        <v>116.21981468971624</v>
      </c>
    </row>
    <row r="38" spans="1:7" ht="15.6" x14ac:dyDescent="0.3">
      <c r="A38" s="9" t="s">
        <v>57</v>
      </c>
      <c r="B38" s="12" t="s">
        <v>89</v>
      </c>
      <c r="C38" s="13">
        <v>125899357.73</v>
      </c>
      <c r="D38" s="13">
        <v>1156777888.24</v>
      </c>
      <c r="E38" s="13">
        <v>180638445.99000001</v>
      </c>
      <c r="F38" s="7">
        <f t="shared" si="0"/>
        <v>15.615655159594684</v>
      </c>
      <c r="G38" s="7">
        <f t="shared" si="1"/>
        <v>143.4784491731815</v>
      </c>
    </row>
    <row r="39" spans="1:7" ht="31.2" x14ac:dyDescent="0.3">
      <c r="A39" s="9" t="s">
        <v>3</v>
      </c>
      <c r="B39" s="12" t="s">
        <v>126</v>
      </c>
      <c r="C39" s="13">
        <v>18590871.25</v>
      </c>
      <c r="D39" s="13">
        <v>139702201.94</v>
      </c>
      <c r="E39" s="13">
        <v>34869261.840000004</v>
      </c>
      <c r="F39" s="7">
        <f t="shared" si="0"/>
        <v>24.959708118971403</v>
      </c>
      <c r="G39" s="7">
        <f t="shared" si="1"/>
        <v>187.56120340513897</v>
      </c>
    </row>
    <row r="40" spans="1:7" ht="15.6" x14ac:dyDescent="0.3">
      <c r="A40" s="10" t="s">
        <v>140</v>
      </c>
      <c r="B40" s="11" t="s">
        <v>16</v>
      </c>
      <c r="C40" s="5">
        <f>C41+C42+C43+C44</f>
        <v>2072428.86</v>
      </c>
      <c r="D40" s="5">
        <f>D41+D42+D43+D44</f>
        <v>29581677.66</v>
      </c>
      <c r="E40" s="5">
        <f>E41+E42+E43+E44</f>
        <v>2621797.58</v>
      </c>
      <c r="F40" s="6">
        <f t="shared" si="0"/>
        <v>8.8629103803168139</v>
      </c>
      <c r="G40" s="6">
        <f t="shared" si="1"/>
        <v>126.50844767718587</v>
      </c>
    </row>
    <row r="41" spans="1:7" s="14" customFormat="1" ht="15.6" x14ac:dyDescent="0.3">
      <c r="A41" s="9" t="s">
        <v>150</v>
      </c>
      <c r="B41" s="12" t="s">
        <v>151</v>
      </c>
      <c r="C41" s="13">
        <v>0</v>
      </c>
      <c r="D41" s="13">
        <v>500000</v>
      </c>
      <c r="E41" s="13">
        <v>0</v>
      </c>
      <c r="F41" s="7">
        <f t="shared" si="0"/>
        <v>0</v>
      </c>
      <c r="G41" s="7"/>
    </row>
    <row r="42" spans="1:7" ht="31.2" x14ac:dyDescent="0.3">
      <c r="A42" s="9" t="s">
        <v>48</v>
      </c>
      <c r="B42" s="12" t="s">
        <v>65</v>
      </c>
      <c r="C42" s="13">
        <v>0</v>
      </c>
      <c r="D42" s="13">
        <v>51900</v>
      </c>
      <c r="E42" s="13">
        <v>0</v>
      </c>
      <c r="F42" s="7">
        <f t="shared" si="0"/>
        <v>0</v>
      </c>
      <c r="G42" s="7"/>
    </row>
    <row r="43" spans="1:7" ht="31.2" x14ac:dyDescent="0.3">
      <c r="A43" s="9" t="s">
        <v>109</v>
      </c>
      <c r="B43" s="12" t="s">
        <v>79</v>
      </c>
      <c r="C43" s="13">
        <v>0</v>
      </c>
      <c r="D43" s="13">
        <v>300000</v>
      </c>
      <c r="E43" s="13">
        <v>0</v>
      </c>
      <c r="F43" s="7">
        <f t="shared" si="0"/>
        <v>0</v>
      </c>
      <c r="G43" s="7"/>
    </row>
    <row r="44" spans="1:7" ht="15.6" x14ac:dyDescent="0.3">
      <c r="A44" s="9" t="s">
        <v>11</v>
      </c>
      <c r="B44" s="12" t="s">
        <v>94</v>
      </c>
      <c r="C44" s="13">
        <v>2072428.86</v>
      </c>
      <c r="D44" s="13">
        <v>28729777.66</v>
      </c>
      <c r="E44" s="13">
        <v>2621797.58</v>
      </c>
      <c r="F44" s="7">
        <f t="shared" si="0"/>
        <v>9.1257148281042415</v>
      </c>
      <c r="G44" s="7">
        <f t="shared" si="1"/>
        <v>126.50844767718587</v>
      </c>
    </row>
    <row r="45" spans="1:7" ht="15.6" x14ac:dyDescent="0.3">
      <c r="A45" s="10" t="s">
        <v>138</v>
      </c>
      <c r="B45" s="11" t="s">
        <v>139</v>
      </c>
      <c r="C45" s="5">
        <f>C46+C47+C48+C49+C50+C51+C52</f>
        <v>3403349555.2199998</v>
      </c>
      <c r="D45" s="5">
        <f>D46+D47+D48+D49+D50+D51+D52</f>
        <v>19656713441.189999</v>
      </c>
      <c r="E45" s="5">
        <f>E46+E47+E48+E49+E50+E51+E52</f>
        <v>3746662798.0999999</v>
      </c>
      <c r="F45" s="6">
        <f t="shared" si="0"/>
        <v>19.060474220725986</v>
      </c>
      <c r="G45" s="6">
        <f t="shared" si="1"/>
        <v>110.08751047489179</v>
      </c>
    </row>
    <row r="46" spans="1:7" ht="15.6" x14ac:dyDescent="0.3">
      <c r="A46" s="9" t="s">
        <v>104</v>
      </c>
      <c r="B46" s="12" t="s">
        <v>5</v>
      </c>
      <c r="C46" s="13">
        <v>851929209.42999995</v>
      </c>
      <c r="D46" s="13">
        <v>4854868654.1000004</v>
      </c>
      <c r="E46" s="13">
        <v>934754701.53999996</v>
      </c>
      <c r="F46" s="7">
        <f t="shared" si="0"/>
        <v>19.253964795743492</v>
      </c>
      <c r="G46" s="7">
        <f t="shared" si="1"/>
        <v>109.72210967686107</v>
      </c>
    </row>
    <row r="47" spans="1:7" ht="15.6" x14ac:dyDescent="0.3">
      <c r="A47" s="9" t="s">
        <v>81</v>
      </c>
      <c r="B47" s="12" t="s">
        <v>20</v>
      </c>
      <c r="C47" s="13">
        <v>1709882751.0699999</v>
      </c>
      <c r="D47" s="13">
        <v>9251956329.7299995</v>
      </c>
      <c r="E47" s="13">
        <v>1856603716.24</v>
      </c>
      <c r="F47" s="7">
        <f t="shared" si="0"/>
        <v>20.067147423448564</v>
      </c>
      <c r="G47" s="7">
        <f t="shared" si="1"/>
        <v>108.58076175563419</v>
      </c>
    </row>
    <row r="48" spans="1:7" ht="15.6" x14ac:dyDescent="0.3">
      <c r="A48" s="9" t="s">
        <v>152</v>
      </c>
      <c r="B48" s="12" t="s">
        <v>34</v>
      </c>
      <c r="C48" s="13">
        <v>241019177.36000001</v>
      </c>
      <c r="D48" s="13">
        <v>1845358718.5599999</v>
      </c>
      <c r="E48" s="13">
        <v>287471004.60000002</v>
      </c>
      <c r="F48" s="7">
        <f t="shared" si="0"/>
        <v>15.578055459283496</v>
      </c>
      <c r="G48" s="7">
        <f t="shared" si="1"/>
        <v>119.2730834736096</v>
      </c>
    </row>
    <row r="49" spans="1:7" ht="15.6" x14ac:dyDescent="0.3">
      <c r="A49" s="9" t="s">
        <v>18</v>
      </c>
      <c r="B49" s="12" t="s">
        <v>51</v>
      </c>
      <c r="C49" s="13">
        <v>368246529.64999998</v>
      </c>
      <c r="D49" s="13">
        <v>1699080456.1099999</v>
      </c>
      <c r="E49" s="13">
        <v>400177090.07999998</v>
      </c>
      <c r="F49" s="7">
        <f t="shared" si="0"/>
        <v>23.552568605032096</v>
      </c>
      <c r="G49" s="7">
        <f t="shared" si="1"/>
        <v>108.67097388815814</v>
      </c>
    </row>
    <row r="50" spans="1:7" ht="31.2" x14ac:dyDescent="0.3">
      <c r="A50" s="9" t="s">
        <v>41</v>
      </c>
      <c r="B50" s="12" t="s">
        <v>68</v>
      </c>
      <c r="C50" s="13">
        <v>6366299.5800000001</v>
      </c>
      <c r="D50" s="13">
        <v>41599466.439999998</v>
      </c>
      <c r="E50" s="13">
        <v>9847634.5500000007</v>
      </c>
      <c r="F50" s="7">
        <f t="shared" si="0"/>
        <v>23.672502060100946</v>
      </c>
      <c r="G50" s="7">
        <f t="shared" si="1"/>
        <v>154.68380691566514</v>
      </c>
    </row>
    <row r="51" spans="1:7" ht="15.6" x14ac:dyDescent="0.3">
      <c r="A51" s="9" t="s">
        <v>153</v>
      </c>
      <c r="B51" s="12" t="s">
        <v>98</v>
      </c>
      <c r="C51" s="13">
        <v>6110339.9900000002</v>
      </c>
      <c r="D51" s="13">
        <v>358551651.91000003</v>
      </c>
      <c r="E51" s="13">
        <v>9310250.2300000004</v>
      </c>
      <c r="F51" s="7">
        <f t="shared" si="0"/>
        <v>2.5966273423659931</v>
      </c>
      <c r="G51" s="7">
        <f t="shared" si="1"/>
        <v>152.36877563665652</v>
      </c>
    </row>
    <row r="52" spans="1:7" ht="15.6" x14ac:dyDescent="0.3">
      <c r="A52" s="9" t="s">
        <v>37</v>
      </c>
      <c r="B52" s="12" t="s">
        <v>136</v>
      </c>
      <c r="C52" s="13">
        <v>219795248.13999999</v>
      </c>
      <c r="D52" s="13">
        <v>1605298164.3399999</v>
      </c>
      <c r="E52" s="13">
        <v>248498400.86000001</v>
      </c>
      <c r="F52" s="7">
        <f t="shared" si="0"/>
        <v>15.479890675771582</v>
      </c>
      <c r="G52" s="7">
        <f t="shared" si="1"/>
        <v>113.05904152291653</v>
      </c>
    </row>
    <row r="53" spans="1:7" ht="15.6" x14ac:dyDescent="0.3">
      <c r="A53" s="10" t="s">
        <v>32</v>
      </c>
      <c r="B53" s="11" t="s">
        <v>108</v>
      </c>
      <c r="C53" s="5">
        <f>C54+C55+C56</f>
        <v>408040393.75999999</v>
      </c>
      <c r="D53" s="5">
        <f t="shared" ref="D53:E53" si="2">D54+D55+D56</f>
        <v>2407227000.6300001</v>
      </c>
      <c r="E53" s="5">
        <f t="shared" si="2"/>
        <v>526443159.95000005</v>
      </c>
      <c r="F53" s="6">
        <f t="shared" si="0"/>
        <v>21.869277796079206</v>
      </c>
      <c r="G53" s="6">
        <f t="shared" si="1"/>
        <v>129.01741298182401</v>
      </c>
    </row>
    <row r="54" spans="1:7" ht="15.6" x14ac:dyDescent="0.3">
      <c r="A54" s="9" t="s">
        <v>70</v>
      </c>
      <c r="B54" s="12" t="s">
        <v>125</v>
      </c>
      <c r="C54" s="13">
        <v>366982850.88</v>
      </c>
      <c r="D54" s="13">
        <v>2184319871.3600001</v>
      </c>
      <c r="E54" s="13">
        <v>477054652.54000002</v>
      </c>
      <c r="F54" s="7">
        <f t="shared" si="0"/>
        <v>21.839963038150476</v>
      </c>
      <c r="G54" s="7">
        <f t="shared" si="1"/>
        <v>129.99371807049167</v>
      </c>
    </row>
    <row r="55" spans="1:7" s="17" customFormat="1" ht="15.6" x14ac:dyDescent="0.3">
      <c r="A55" s="9" t="s">
        <v>165</v>
      </c>
      <c r="B55" s="12" t="s">
        <v>164</v>
      </c>
      <c r="C55" s="13">
        <v>829725</v>
      </c>
      <c r="D55" s="13">
        <v>3450035</v>
      </c>
      <c r="E55" s="13">
        <v>832005</v>
      </c>
      <c r="F55" s="7">
        <f t="shared" si="0"/>
        <v>24.115842303049099</v>
      </c>
      <c r="G55" s="7">
        <f t="shared" si="1"/>
        <v>100.27478984000724</v>
      </c>
    </row>
    <row r="56" spans="1:7" ht="15.6" x14ac:dyDescent="0.3">
      <c r="A56" s="9" t="s">
        <v>58</v>
      </c>
      <c r="B56" s="12" t="s">
        <v>25</v>
      </c>
      <c r="C56" s="13">
        <v>40227817.880000003</v>
      </c>
      <c r="D56" s="13">
        <v>219457094.27000001</v>
      </c>
      <c r="E56" s="13">
        <v>48556502.409999996</v>
      </c>
      <c r="F56" s="7">
        <f t="shared" si="0"/>
        <v>22.125738323255341</v>
      </c>
      <c r="G56" s="7">
        <f t="shared" si="1"/>
        <v>120.70379396378034</v>
      </c>
    </row>
    <row r="57" spans="1:7" ht="15.6" x14ac:dyDescent="0.3">
      <c r="A57" s="10" t="s">
        <v>56</v>
      </c>
      <c r="B57" s="11" t="s">
        <v>77</v>
      </c>
      <c r="C57" s="5">
        <f>C58+C59+C60+C61+C62+C63</f>
        <v>559462235.85000002</v>
      </c>
      <c r="D57" s="5">
        <f>D58+D59+D60+D61+D62+D63</f>
        <v>6755463453.8499994</v>
      </c>
      <c r="E57" s="5">
        <f>E58+E59+E60+E61+E62+E63</f>
        <v>918173118.24000001</v>
      </c>
      <c r="F57" s="6">
        <f t="shared" si="0"/>
        <v>13.5915636952595</v>
      </c>
      <c r="G57" s="6">
        <f t="shared" si="1"/>
        <v>164.11708590929373</v>
      </c>
    </row>
    <row r="58" spans="1:7" s="2" customFormat="1" ht="15.6" x14ac:dyDescent="0.3">
      <c r="A58" s="9" t="s">
        <v>45</v>
      </c>
      <c r="B58" s="12" t="s">
        <v>100</v>
      </c>
      <c r="C58" s="13">
        <v>225356787.19999999</v>
      </c>
      <c r="D58" s="13">
        <v>3481917962.23</v>
      </c>
      <c r="E58" s="13">
        <v>336934483.25</v>
      </c>
      <c r="F58" s="7">
        <f t="shared" si="0"/>
        <v>9.6766921824375718</v>
      </c>
      <c r="G58" s="7">
        <f t="shared" si="1"/>
        <v>149.51157559367266</v>
      </c>
    </row>
    <row r="59" spans="1:7" s="8" customFormat="1" ht="15.6" x14ac:dyDescent="0.3">
      <c r="A59" s="9" t="s">
        <v>86</v>
      </c>
      <c r="B59" s="12" t="s">
        <v>113</v>
      </c>
      <c r="C59" s="13">
        <v>213451691.81</v>
      </c>
      <c r="D59" s="13">
        <v>2085627222.72</v>
      </c>
      <c r="E59" s="13">
        <v>425787247.01999998</v>
      </c>
      <c r="F59" s="7">
        <f t="shared" si="0"/>
        <v>20.415309235593096</v>
      </c>
      <c r="G59" s="7">
        <f t="shared" si="1"/>
        <v>199.47710107587551</v>
      </c>
    </row>
    <row r="60" spans="1:7" ht="15.6" x14ac:dyDescent="0.3">
      <c r="A60" s="9" t="s">
        <v>91</v>
      </c>
      <c r="B60" s="12" t="s">
        <v>0</v>
      </c>
      <c r="C60" s="13">
        <v>4452884.55</v>
      </c>
      <c r="D60" s="13">
        <v>41993892</v>
      </c>
      <c r="E60" s="13">
        <v>4894243.05</v>
      </c>
      <c r="F60" s="7">
        <f t="shared" si="0"/>
        <v>11.654654562620678</v>
      </c>
      <c r="G60" s="7">
        <f t="shared" si="1"/>
        <v>109.91174361347412</v>
      </c>
    </row>
    <row r="61" spans="1:7" ht="15.6" x14ac:dyDescent="0.3">
      <c r="A61" s="9" t="s">
        <v>120</v>
      </c>
      <c r="B61" s="12" t="s">
        <v>13</v>
      </c>
      <c r="C61" s="13">
        <v>23727527.300000001</v>
      </c>
      <c r="D61" s="13">
        <v>89905119</v>
      </c>
      <c r="E61" s="13">
        <v>26091795.609999999</v>
      </c>
      <c r="F61" s="7">
        <f t="shared" si="0"/>
        <v>29.021479422100537</v>
      </c>
      <c r="G61" s="7">
        <f t="shared" si="1"/>
        <v>109.96424229169467</v>
      </c>
    </row>
    <row r="62" spans="1:7" ht="31.2" x14ac:dyDescent="0.3">
      <c r="A62" s="9" t="s">
        <v>4</v>
      </c>
      <c r="B62" s="12" t="s">
        <v>30</v>
      </c>
      <c r="C62" s="13">
        <v>27167473</v>
      </c>
      <c r="D62" s="13">
        <v>159482263</v>
      </c>
      <c r="E62" s="13">
        <v>40093632</v>
      </c>
      <c r="F62" s="7">
        <f t="shared" si="0"/>
        <v>25.139869002235066</v>
      </c>
      <c r="G62" s="7">
        <f t="shared" si="1"/>
        <v>147.57954116674745</v>
      </c>
    </row>
    <row r="63" spans="1:7" ht="15.6" x14ac:dyDescent="0.3">
      <c r="A63" s="9" t="s">
        <v>44</v>
      </c>
      <c r="B63" s="12" t="s">
        <v>74</v>
      </c>
      <c r="C63" s="13">
        <v>65305871.990000002</v>
      </c>
      <c r="D63" s="13">
        <v>896536994.89999998</v>
      </c>
      <c r="E63" s="13">
        <v>84371717.310000002</v>
      </c>
      <c r="F63" s="7">
        <f t="shared" si="0"/>
        <v>9.4108461546989322</v>
      </c>
      <c r="G63" s="7">
        <f t="shared" si="1"/>
        <v>129.19468761234742</v>
      </c>
    </row>
    <row r="64" spans="1:7" ht="15.6" x14ac:dyDescent="0.3">
      <c r="A64" s="10" t="s">
        <v>59</v>
      </c>
      <c r="B64" s="11" t="s">
        <v>12</v>
      </c>
      <c r="C64" s="5">
        <f>C65+C66+C67+C68+C69</f>
        <v>3573288873.6399999</v>
      </c>
      <c r="D64" s="5">
        <f>D65+D66+D67+D68+D69</f>
        <v>18777010814.369999</v>
      </c>
      <c r="E64" s="5">
        <f>E65+E66+E67+E68+E69</f>
        <v>3668092230.7200003</v>
      </c>
      <c r="F64" s="6">
        <f t="shared" si="0"/>
        <v>19.535016872402387</v>
      </c>
      <c r="G64" s="6">
        <f t="shared" si="1"/>
        <v>102.65311203298901</v>
      </c>
    </row>
    <row r="65" spans="1:7" s="1" customFormat="1" ht="15.6" x14ac:dyDescent="0.3">
      <c r="A65" s="9" t="s">
        <v>111</v>
      </c>
      <c r="B65" s="12" t="s">
        <v>23</v>
      </c>
      <c r="C65" s="13">
        <v>78634866.25</v>
      </c>
      <c r="D65" s="13">
        <v>358497795.67000002</v>
      </c>
      <c r="E65" s="13">
        <v>85525326.019999996</v>
      </c>
      <c r="F65" s="7">
        <f t="shared" si="0"/>
        <v>23.856583514038316</v>
      </c>
      <c r="G65" s="7">
        <f t="shared" si="1"/>
        <v>108.76260124623789</v>
      </c>
    </row>
    <row r="66" spans="1:7" s="8" customFormat="1" ht="15.6" x14ac:dyDescent="0.3">
      <c r="A66" s="9" t="s">
        <v>127</v>
      </c>
      <c r="B66" s="12" t="s">
        <v>42</v>
      </c>
      <c r="C66" s="13">
        <v>276514778.13999999</v>
      </c>
      <c r="D66" s="13">
        <v>1776708018.3099999</v>
      </c>
      <c r="E66" s="13">
        <v>315766641.49000001</v>
      </c>
      <c r="F66" s="7">
        <f t="shared" si="0"/>
        <v>17.772568043586386</v>
      </c>
      <c r="G66" s="7">
        <f t="shared" si="1"/>
        <v>114.19521358461597</v>
      </c>
    </row>
    <row r="67" spans="1:7" ht="15.6" x14ac:dyDescent="0.3">
      <c r="A67" s="9" t="s">
        <v>66</v>
      </c>
      <c r="B67" s="12" t="s">
        <v>60</v>
      </c>
      <c r="C67" s="13">
        <v>2808907703.8499999</v>
      </c>
      <c r="D67" s="13">
        <v>11995486858.48</v>
      </c>
      <c r="E67" s="13">
        <v>2730186919.1300001</v>
      </c>
      <c r="F67" s="7">
        <f t="shared" si="0"/>
        <v>22.760117628739199</v>
      </c>
      <c r="G67" s="7">
        <f t="shared" si="1"/>
        <v>97.197459189844437</v>
      </c>
    </row>
    <row r="68" spans="1:7" ht="15.6" x14ac:dyDescent="0.3">
      <c r="A68" s="9" t="s">
        <v>80</v>
      </c>
      <c r="B68" s="12" t="s">
        <v>73</v>
      </c>
      <c r="C68" s="13">
        <v>348417172.55000001</v>
      </c>
      <c r="D68" s="13">
        <v>4248506114.6500001</v>
      </c>
      <c r="E68" s="13">
        <v>482363100.49000001</v>
      </c>
      <c r="F68" s="7">
        <f t="shared" si="0"/>
        <v>11.353710868549333</v>
      </c>
      <c r="G68" s="7">
        <f t="shared" si="1"/>
        <v>138.44412345111317</v>
      </c>
    </row>
    <row r="69" spans="1:7" ht="15.6" x14ac:dyDescent="0.3">
      <c r="A69" s="9" t="s">
        <v>116</v>
      </c>
      <c r="B69" s="12" t="s">
        <v>105</v>
      </c>
      <c r="C69" s="13">
        <v>60814352.850000001</v>
      </c>
      <c r="D69" s="13">
        <v>397812027.25999999</v>
      </c>
      <c r="E69" s="13">
        <v>54250243.590000004</v>
      </c>
      <c r="F69" s="7">
        <f t="shared" si="0"/>
        <v>13.637155207110771</v>
      </c>
      <c r="G69" s="7">
        <f t="shared" si="1"/>
        <v>89.206315692957347</v>
      </c>
    </row>
    <row r="70" spans="1:7" ht="15.6" x14ac:dyDescent="0.3">
      <c r="A70" s="10" t="s">
        <v>40</v>
      </c>
      <c r="B70" s="11" t="s">
        <v>133</v>
      </c>
      <c r="C70" s="5">
        <f>C71+C72+C73+C74</f>
        <v>142017088.99000001</v>
      </c>
      <c r="D70" s="5">
        <f>D71+D72+D73+D74</f>
        <v>3821246183.4699998</v>
      </c>
      <c r="E70" s="5">
        <f>E71+E72+E73+E74</f>
        <v>499225314.49000001</v>
      </c>
      <c r="F70" s="6">
        <f t="shared" si="0"/>
        <v>13.064463542012966</v>
      </c>
      <c r="G70" s="6">
        <f t="shared" si="1"/>
        <v>351.52481862598415</v>
      </c>
    </row>
    <row r="71" spans="1:7" s="1" customFormat="1" ht="15.6" x14ac:dyDescent="0.3">
      <c r="A71" s="9" t="s">
        <v>38</v>
      </c>
      <c r="B71" s="12" t="s">
        <v>1</v>
      </c>
      <c r="C71" s="13">
        <v>109886406.64</v>
      </c>
      <c r="D71" s="13">
        <v>916655538.40999997</v>
      </c>
      <c r="E71" s="13">
        <v>147469929.78999999</v>
      </c>
      <c r="F71" s="7">
        <f t="shared" si="0"/>
        <v>16.087824009201583</v>
      </c>
      <c r="G71" s="7">
        <f t="shared" si="1"/>
        <v>134.20215866474527</v>
      </c>
    </row>
    <row r="72" spans="1:7" s="8" customFormat="1" ht="15.6" x14ac:dyDescent="0.3">
      <c r="A72" s="9" t="s">
        <v>114</v>
      </c>
      <c r="B72" s="12" t="s">
        <v>14</v>
      </c>
      <c r="C72" s="13">
        <v>4607316.38</v>
      </c>
      <c r="D72" s="13">
        <v>2653420360.0599999</v>
      </c>
      <c r="E72" s="13">
        <v>304604909.56</v>
      </c>
      <c r="F72" s="7">
        <f t="shared" si="0"/>
        <v>11.47970800801092</v>
      </c>
      <c r="G72" s="7">
        <f t="shared" si="1"/>
        <v>6611.3304239809995</v>
      </c>
    </row>
    <row r="73" spans="1:7" ht="15.6" x14ac:dyDescent="0.3">
      <c r="A73" s="9" t="s">
        <v>31</v>
      </c>
      <c r="B73" s="12" t="s">
        <v>27</v>
      </c>
      <c r="C73" s="13">
        <v>24402903.359999999</v>
      </c>
      <c r="D73" s="13">
        <v>226369564</v>
      </c>
      <c r="E73" s="13">
        <v>41872898.5</v>
      </c>
      <c r="F73" s="7">
        <f t="shared" si="0"/>
        <v>18.49758322633868</v>
      </c>
      <c r="G73" s="7">
        <f t="shared" ref="G73:G85" si="3">E73/C73*100</f>
        <v>171.58982225301901</v>
      </c>
    </row>
    <row r="74" spans="1:7" ht="16.8" customHeight="1" x14ac:dyDescent="0.3">
      <c r="A74" s="9" t="s">
        <v>144</v>
      </c>
      <c r="B74" s="12" t="s">
        <v>63</v>
      </c>
      <c r="C74" s="13">
        <v>3120462.61</v>
      </c>
      <c r="D74" s="13">
        <v>24800721</v>
      </c>
      <c r="E74" s="13">
        <v>5277576.6399999997</v>
      </c>
      <c r="F74" s="7">
        <f t="shared" si="0"/>
        <v>21.279932305193867</v>
      </c>
      <c r="G74" s="7">
        <f t="shared" si="3"/>
        <v>169.1280204123324</v>
      </c>
    </row>
    <row r="75" spans="1:7" ht="15.6" x14ac:dyDescent="0.3">
      <c r="A75" s="10" t="s">
        <v>101</v>
      </c>
      <c r="B75" s="11" t="s">
        <v>106</v>
      </c>
      <c r="C75" s="5">
        <f>C76+C77+C78</f>
        <v>25304025.309999999</v>
      </c>
      <c r="D75" s="5">
        <f>D76+D77+D78</f>
        <v>159492840</v>
      </c>
      <c r="E75" s="5">
        <f>E76+E77+E78</f>
        <v>33520786.510000002</v>
      </c>
      <c r="F75" s="6">
        <f t="shared" ref="F75:F85" si="4">E75/D75*100</f>
        <v>21.017110554931495</v>
      </c>
      <c r="G75" s="6">
        <f t="shared" si="3"/>
        <v>132.47215057421235</v>
      </c>
    </row>
    <row r="76" spans="1:7" s="1" customFormat="1" ht="15.6" x14ac:dyDescent="0.3">
      <c r="A76" s="9" t="s">
        <v>123</v>
      </c>
      <c r="B76" s="12" t="s">
        <v>119</v>
      </c>
      <c r="C76" s="13">
        <v>5441885.2599999998</v>
      </c>
      <c r="D76" s="13">
        <v>37314462</v>
      </c>
      <c r="E76" s="13">
        <v>11228780.65</v>
      </c>
      <c r="F76" s="7">
        <f t="shared" si="4"/>
        <v>30.092302148159071</v>
      </c>
      <c r="G76" s="7">
        <f t="shared" si="3"/>
        <v>206.33990085266888</v>
      </c>
    </row>
    <row r="77" spans="1:7" s="8" customFormat="1" ht="15.6" x14ac:dyDescent="0.3">
      <c r="A77" s="9" t="s">
        <v>143</v>
      </c>
      <c r="B77" s="12" t="s">
        <v>137</v>
      </c>
      <c r="C77" s="13">
        <v>12520744.08</v>
      </c>
      <c r="D77" s="13">
        <v>82878733</v>
      </c>
      <c r="E77" s="13">
        <v>14326385.23</v>
      </c>
      <c r="F77" s="7">
        <f t="shared" si="4"/>
        <v>17.285960718052966</v>
      </c>
      <c r="G77" s="7">
        <f t="shared" si="3"/>
        <v>114.42119684311925</v>
      </c>
    </row>
    <row r="78" spans="1:7" ht="16.2" customHeight="1" x14ac:dyDescent="0.3">
      <c r="A78" s="9" t="s">
        <v>88</v>
      </c>
      <c r="B78" s="12" t="s">
        <v>19</v>
      </c>
      <c r="C78" s="13">
        <v>7341395.9699999997</v>
      </c>
      <c r="D78" s="13">
        <v>39299645</v>
      </c>
      <c r="E78" s="13">
        <v>7965620.6299999999</v>
      </c>
      <c r="F78" s="7">
        <f t="shared" si="4"/>
        <v>20.268937874629657</v>
      </c>
      <c r="G78" s="7">
        <f t="shared" si="3"/>
        <v>108.50280604057923</v>
      </c>
    </row>
    <row r="79" spans="1:7" ht="31.2" x14ac:dyDescent="0.3">
      <c r="A79" s="10" t="s">
        <v>159</v>
      </c>
      <c r="B79" s="11" t="s">
        <v>72</v>
      </c>
      <c r="C79" s="5">
        <f>C80</f>
        <v>94279811.689999998</v>
      </c>
      <c r="D79" s="5">
        <f>D80</f>
        <v>442743700.06999999</v>
      </c>
      <c r="E79" s="5">
        <f>E80</f>
        <v>70857739.590000004</v>
      </c>
      <c r="F79" s="6">
        <f t="shared" si="4"/>
        <v>16.004234408936149</v>
      </c>
      <c r="G79" s="6">
        <f t="shared" si="3"/>
        <v>75.156853116111705</v>
      </c>
    </row>
    <row r="80" spans="1:7" s="1" customFormat="1" ht="31.2" x14ac:dyDescent="0.3">
      <c r="A80" s="9" t="s">
        <v>160</v>
      </c>
      <c r="B80" s="12" t="s">
        <v>92</v>
      </c>
      <c r="C80" s="13">
        <v>94279811.689999998</v>
      </c>
      <c r="D80" s="13">
        <v>442743700.06999999</v>
      </c>
      <c r="E80" s="13">
        <v>70857739.590000004</v>
      </c>
      <c r="F80" s="7">
        <f t="shared" si="4"/>
        <v>16.004234408936149</v>
      </c>
      <c r="G80" s="7">
        <f t="shared" si="3"/>
        <v>75.156853116111705</v>
      </c>
    </row>
    <row r="81" spans="1:7" s="8" customFormat="1" ht="46.8" x14ac:dyDescent="0.3">
      <c r="A81" s="10" t="s">
        <v>154</v>
      </c>
      <c r="B81" s="11" t="s">
        <v>50</v>
      </c>
      <c r="C81" s="5">
        <f>C82+C83+C84</f>
        <v>37223</v>
      </c>
      <c r="D81" s="5">
        <f>D82+D83+D84</f>
        <v>240467357.69</v>
      </c>
      <c r="E81" s="5">
        <f>E82+E83+E84</f>
        <v>9667</v>
      </c>
      <c r="F81" s="6">
        <f t="shared" si="4"/>
        <v>4.0200882535010316E-3</v>
      </c>
      <c r="G81" s="6">
        <f t="shared" si="3"/>
        <v>25.970502108911159</v>
      </c>
    </row>
    <row r="82" spans="1:7" s="1" customFormat="1" ht="46.8" x14ac:dyDescent="0.3">
      <c r="A82" s="9" t="s">
        <v>121</v>
      </c>
      <c r="B82" s="12" t="s">
        <v>62</v>
      </c>
      <c r="C82" s="13">
        <v>37223</v>
      </c>
      <c r="D82" s="13">
        <v>0</v>
      </c>
      <c r="E82" s="13">
        <v>9667</v>
      </c>
      <c r="F82" s="7"/>
      <c r="G82" s="7">
        <f t="shared" si="3"/>
        <v>25.970502108911159</v>
      </c>
    </row>
    <row r="83" spans="1:7" s="8" customFormat="1" ht="15.6" x14ac:dyDescent="0.3">
      <c r="A83" s="9" t="s">
        <v>90</v>
      </c>
      <c r="B83" s="12" t="s">
        <v>76</v>
      </c>
      <c r="C83" s="13">
        <v>0</v>
      </c>
      <c r="D83" s="13">
        <v>129144787</v>
      </c>
      <c r="E83" s="13">
        <v>0</v>
      </c>
      <c r="F83" s="7">
        <f t="shared" si="4"/>
        <v>0</v>
      </c>
      <c r="G83" s="7"/>
    </row>
    <row r="84" spans="1:7" ht="15.6" x14ac:dyDescent="0.3">
      <c r="A84" s="9" t="s">
        <v>84</v>
      </c>
      <c r="B84" s="12" t="s">
        <v>97</v>
      </c>
      <c r="C84" s="13">
        <v>0</v>
      </c>
      <c r="D84" s="13">
        <v>111322570.69</v>
      </c>
      <c r="E84" s="13">
        <v>0</v>
      </c>
      <c r="F84" s="7">
        <f t="shared" si="4"/>
        <v>0</v>
      </c>
      <c r="G84" s="7"/>
    </row>
    <row r="85" spans="1:7" s="1" customFormat="1" ht="20.399999999999999" customHeight="1" x14ac:dyDescent="0.3">
      <c r="A85" s="22" t="s">
        <v>147</v>
      </c>
      <c r="B85" s="23"/>
      <c r="C85" s="30">
        <f>C7+C16+C19+C24+C35+C40+C45+C53+C57+C64+C70+C75+C79+C81</f>
        <v>10218671792.49</v>
      </c>
      <c r="D85" s="30">
        <f>D7+D16+D19+D24+D35+D40+D45+D53+D57+D64+D70+D75+D79+D81</f>
        <v>82559954950.380005</v>
      </c>
      <c r="E85" s="30">
        <f>E7+E16+E19+E24+E35+E40+E45+E53+E57+E64+E70+E75+E79+E81</f>
        <v>12731279187.84</v>
      </c>
      <c r="F85" s="31">
        <f t="shared" si="4"/>
        <v>15.420646965580012</v>
      </c>
      <c r="G85" s="31">
        <f t="shared" si="3"/>
        <v>124.58839511018044</v>
      </c>
    </row>
  </sheetData>
  <mergeCells count="12">
    <mergeCell ref="A85:B85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2020-05-13T08:51:46Z</dcterms:modified>
</cp:coreProperties>
</file>